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hidePivotFieldList="1" defaultThemeVersion="124226"/>
  <bookViews>
    <workbookView xWindow="240" yWindow="105" windowWidth="14805" windowHeight="8010" activeTab="3"/>
  </bookViews>
  <sheets>
    <sheet name="Calc by C" sheetId="4" r:id="rId1"/>
    <sheet name="Calc by L" sheetId="5" r:id="rId2"/>
    <sheet name="fo LC Async" sheetId="6" r:id="rId3"/>
    <sheet name="fo LC Sync" sheetId="7" r:id="rId4"/>
  </sheets>
  <calcPr calcId="152511"/>
</workbook>
</file>

<file path=xl/calcChain.xml><?xml version="1.0" encoding="utf-8"?>
<calcChain xmlns="http://schemas.openxmlformats.org/spreadsheetml/2006/main">
  <c r="A36" i="4" l="1"/>
  <c r="B36" i="6"/>
  <c r="B35" i="6"/>
  <c r="B34" i="6"/>
  <c r="B33" i="6"/>
  <c r="B32" i="6"/>
  <c r="B31" i="6"/>
  <c r="B30" i="6"/>
  <c r="B29" i="6"/>
  <c r="B28" i="6"/>
  <c r="B18" i="6"/>
  <c r="B19" i="6"/>
  <c r="B20" i="6"/>
  <c r="B21" i="6"/>
  <c r="B22" i="6"/>
  <c r="B23" i="6"/>
  <c r="B24" i="6"/>
  <c r="B25" i="6"/>
  <c r="B26" i="6"/>
  <c r="B27" i="6"/>
  <c r="A36" i="6"/>
  <c r="A35" i="6"/>
  <c r="A34" i="6"/>
  <c r="A33" i="6"/>
  <c r="A32" i="6"/>
  <c r="A31" i="6"/>
  <c r="A30" i="6"/>
  <c r="A29" i="6"/>
  <c r="A28" i="6"/>
  <c r="A18" i="6"/>
  <c r="A19" i="6"/>
  <c r="A20" i="6"/>
  <c r="A21" i="6"/>
  <c r="A22" i="6"/>
  <c r="A23" i="6"/>
  <c r="A24" i="6"/>
  <c r="A25" i="6"/>
  <c r="A26" i="6"/>
  <c r="A27" i="6"/>
  <c r="B18" i="7"/>
  <c r="B19" i="7"/>
  <c r="B20" i="7"/>
  <c r="B21" i="7"/>
  <c r="B22" i="7"/>
  <c r="B23" i="7"/>
  <c r="B24" i="7"/>
  <c r="B25" i="7"/>
  <c r="B26" i="7"/>
  <c r="B36" i="7"/>
  <c r="B35" i="7"/>
  <c r="B34" i="7"/>
  <c r="B33" i="7"/>
  <c r="B32" i="7"/>
  <c r="B31" i="7"/>
  <c r="B30" i="7"/>
  <c r="B29" i="7"/>
  <c r="B28" i="7"/>
  <c r="B27" i="7"/>
  <c r="A36" i="7"/>
  <c r="A35" i="7"/>
  <c r="A34" i="7"/>
  <c r="A33" i="7"/>
  <c r="A32" i="7"/>
  <c r="A31" i="7"/>
  <c r="A30" i="7"/>
  <c r="C30" i="7" s="1"/>
  <c r="A29" i="7"/>
  <c r="A28" i="7"/>
  <c r="A27" i="7"/>
  <c r="A26" i="7"/>
  <c r="A25" i="7"/>
  <c r="A24" i="7"/>
  <c r="A23" i="7"/>
  <c r="A22" i="7"/>
  <c r="A21" i="7"/>
  <c r="A20" i="7"/>
  <c r="A19" i="7"/>
  <c r="A18" i="7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C32" i="7" l="1"/>
  <c r="C24" i="7"/>
  <c r="C22" i="7"/>
  <c r="C28" i="6"/>
  <c r="C36" i="6"/>
  <c r="C35" i="6"/>
  <c r="C26" i="6"/>
  <c r="C24" i="6"/>
  <c r="C22" i="6"/>
  <c r="C20" i="6"/>
  <c r="C30" i="6"/>
  <c r="C32" i="6"/>
  <c r="C34" i="6"/>
  <c r="C19" i="6"/>
  <c r="C21" i="6"/>
  <c r="C23" i="6"/>
  <c r="C25" i="6"/>
  <c r="C27" i="6"/>
  <c r="C29" i="6"/>
  <c r="C31" i="6"/>
  <c r="C33" i="6"/>
  <c r="C18" i="6"/>
  <c r="C27" i="7"/>
  <c r="C31" i="7"/>
  <c r="C19" i="7"/>
  <c r="C23" i="7"/>
  <c r="C35" i="7"/>
  <c r="C20" i="7"/>
  <c r="C28" i="7"/>
  <c r="C36" i="7"/>
  <c r="C18" i="7"/>
  <c r="C26" i="7"/>
  <c r="C34" i="7"/>
  <c r="C21" i="7"/>
  <c r="C25" i="7"/>
  <c r="C29" i="7"/>
  <c r="C33" i="7"/>
  <c r="C18" i="5"/>
  <c r="C21" i="5"/>
  <c r="C19" i="5"/>
  <c r="C27" i="5"/>
  <c r="C20" i="5"/>
  <c r="C24" i="5"/>
  <c r="C28" i="5"/>
  <c r="C32" i="5"/>
  <c r="C36" i="5"/>
  <c r="B18" i="4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l="1"/>
  <c r="C36" i="4" s="1"/>
  <c r="C33" i="5"/>
  <c r="C25" i="5"/>
  <c r="C34" i="5"/>
  <c r="C30" i="5"/>
  <c r="C26" i="5"/>
  <c r="C22" i="5"/>
  <c r="C35" i="5"/>
  <c r="C23" i="5"/>
  <c r="C31" i="5"/>
  <c r="C29" i="5"/>
  <c r="C20" i="4"/>
  <c r="C21" i="4"/>
  <c r="C23" i="4"/>
  <c r="C25" i="4"/>
  <c r="C27" i="4"/>
  <c r="C29" i="4"/>
  <c r="C31" i="4"/>
  <c r="C33" i="4"/>
  <c r="C35" i="4"/>
  <c r="C19" i="4"/>
  <c r="C18" i="4"/>
  <c r="C22" i="4"/>
  <c r="C24" i="4"/>
  <c r="C26" i="4"/>
  <c r="C28" i="4"/>
  <c r="C30" i="4"/>
  <c r="C32" i="4"/>
  <c r="C34" i="4"/>
</calcChain>
</file>

<file path=xl/sharedStrings.xml><?xml version="1.0" encoding="utf-8"?>
<sst xmlns="http://schemas.openxmlformats.org/spreadsheetml/2006/main" count="20" uniqueCount="5">
  <si>
    <t>L, мкГН</t>
  </si>
  <si>
    <t>C, пкФ</t>
  </si>
  <si>
    <t>f0, мГц</t>
  </si>
  <si>
    <t>график по формуле</t>
  </si>
  <si>
    <t>точка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</si>
</sst>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rgb="FF0070C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64" fontId="0" fillId="0" borderId="0" xfId="0" applyNumberFormat="1"/>
    <xf numFmtId="1" fontId="0" fillId="0" borderId="0" xfId="0" applyNumberFormat="1"/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3" fillId="2" borderId="0" xfId="0" applyNumberFormat="1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Резонансная </a:t>
            </a:r>
            <a:r>
              <a:rPr lang="en-US"/>
              <a:t>fo</a:t>
            </a:r>
            <a:r>
              <a:rPr lang="ru-RU"/>
              <a:t> частота</a:t>
            </a:r>
            <a:r>
              <a:rPr lang="en-US"/>
              <a:t> LC </a:t>
            </a:r>
            <a:r>
              <a:rPr lang="ru-RU"/>
              <a:t>контура, зависимость от </a:t>
            </a:r>
            <a:r>
              <a:rPr lang="en-US"/>
              <a:t>C </a:t>
            </a:r>
            <a:r>
              <a:rPr lang="ru-RU"/>
              <a:t>емкости.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'Calc by C'!$A$17</c:f>
              <c:strCache>
                <c:ptCount val="1"/>
                <c:pt idx="0">
                  <c:v>C, пкФ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'Calc by C'!$A$18:$A$36</c:f>
              <c:numCache>
                <c:formatCode>0</c:formatCode>
                <c:ptCount val="19"/>
                <c:pt idx="0">
                  <c:v>47.5</c:v>
                </c:pt>
                <c:pt idx="1">
                  <c:v>45</c:v>
                </c:pt>
                <c:pt idx="2">
                  <c:v>42.5</c:v>
                </c:pt>
                <c:pt idx="3">
                  <c:v>40</c:v>
                </c:pt>
                <c:pt idx="4">
                  <c:v>37.5</c:v>
                </c:pt>
                <c:pt idx="5">
                  <c:v>35</c:v>
                </c:pt>
                <c:pt idx="6">
                  <c:v>32.5</c:v>
                </c:pt>
                <c:pt idx="7">
                  <c:v>30</c:v>
                </c:pt>
                <c:pt idx="8">
                  <c:v>27.500000000000004</c:v>
                </c:pt>
                <c:pt idx="9">
                  <c:v>25</c:v>
                </c:pt>
                <c:pt idx="10">
                  <c:v>22.5</c:v>
                </c:pt>
                <c:pt idx="11">
                  <c:v>20</c:v>
                </c:pt>
                <c:pt idx="12">
                  <c:v>17.5</c:v>
                </c:pt>
                <c:pt idx="13">
                  <c:v>15</c:v>
                </c:pt>
                <c:pt idx="14">
                  <c:v>12.5</c:v>
                </c:pt>
                <c:pt idx="15">
                  <c:v>10</c:v>
                </c:pt>
                <c:pt idx="16">
                  <c:v>7.5</c:v>
                </c:pt>
                <c:pt idx="17">
                  <c:v>5</c:v>
                </c:pt>
                <c:pt idx="18">
                  <c:v>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'Calc by C'!$B$17</c:f>
              <c:strCache>
                <c:ptCount val="1"/>
                <c:pt idx="0">
                  <c:v>L, мкГН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'Calc by C'!$B$18:$B$36</c:f>
              <c:numCache>
                <c:formatCode>0.0</c:formatCode>
                <c:ptCount val="19"/>
                <c:pt idx="0">
                  <c:v>13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  <c:pt idx="10">
                  <c:v>13</c:v>
                </c:pt>
                <c:pt idx="11">
                  <c:v>13</c:v>
                </c:pt>
                <c:pt idx="12">
                  <c:v>13</c:v>
                </c:pt>
                <c:pt idx="13">
                  <c:v>13</c:v>
                </c:pt>
                <c:pt idx="14">
                  <c:v>13</c:v>
                </c:pt>
                <c:pt idx="15">
                  <c:v>13</c:v>
                </c:pt>
                <c:pt idx="16">
                  <c:v>13</c:v>
                </c:pt>
                <c:pt idx="17">
                  <c:v>13</c:v>
                </c:pt>
                <c:pt idx="18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'Calc by C'!$C$17</c:f>
              <c:strCache>
                <c:ptCount val="1"/>
                <c:pt idx="0">
                  <c:v>f0, мГц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'Calc by C'!$C$18:$C$36</c:f>
              <c:numCache>
                <c:formatCode>0.0</c:formatCode>
                <c:ptCount val="19"/>
                <c:pt idx="0">
                  <c:v>6.404742158932236</c:v>
                </c:pt>
                <c:pt idx="1">
                  <c:v>6.5802470416546042</c:v>
                </c:pt>
                <c:pt idx="2">
                  <c:v>6.7710183451916643</c:v>
                </c:pt>
                <c:pt idx="3">
                  <c:v>6.9794059575550351</c:v>
                </c:pt>
                <c:pt idx="4">
                  <c:v>7.2082994773417282</c:v>
                </c:pt>
                <c:pt idx="5">
                  <c:v>7.4612988161085285</c:v>
                </c:pt>
                <c:pt idx="6">
                  <c:v>7.7429557083826204</c:v>
                </c:pt>
                <c:pt idx="7">
                  <c:v>8.0591238167561539</c:v>
                </c:pt>
                <c:pt idx="8">
                  <c:v>8.4174802984658896</c:v>
                </c:pt>
                <c:pt idx="9">
                  <c:v>8.8283278163289527</c:v>
                </c:pt>
                <c:pt idx="10">
                  <c:v>9.3058746100733778</c:v>
                </c:pt>
                <c:pt idx="11">
                  <c:v>9.8703705624819076</c:v>
                </c:pt>
                <c:pt idx="12">
                  <c:v>10.551869978658997</c:v>
                </c:pt>
                <c:pt idx="13">
                  <c:v>11.397322202500574</c:v>
                </c:pt>
                <c:pt idx="14">
                  <c:v>12.485140930928054</c:v>
                </c:pt>
                <c:pt idx="15">
                  <c:v>13.95881191511007</c:v>
                </c:pt>
                <c:pt idx="16">
                  <c:v>16.118247633512308</c:v>
                </c:pt>
                <c:pt idx="17">
                  <c:v>19.740741124963815</c:v>
                </c:pt>
                <c:pt idx="18">
                  <c:v>27.91762383022014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681176"/>
        <c:axId val="163681568"/>
      </c:lineChart>
      <c:catAx>
        <c:axId val="16368117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3681568"/>
        <c:crosses val="autoZero"/>
        <c:auto val="1"/>
        <c:lblAlgn val="ctr"/>
        <c:lblOffset val="100"/>
        <c:noMultiLvlLbl val="0"/>
      </c:catAx>
      <c:valAx>
        <c:axId val="163681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368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Резонансная </a:t>
            </a:r>
            <a:r>
              <a:rPr lang="en-US"/>
              <a:t>fo</a:t>
            </a:r>
            <a:r>
              <a:rPr lang="ru-RU"/>
              <a:t> частота</a:t>
            </a:r>
            <a:r>
              <a:rPr lang="en-US"/>
              <a:t> LC </a:t>
            </a:r>
            <a:r>
              <a:rPr lang="ru-RU"/>
              <a:t>контура, зависимость от </a:t>
            </a:r>
            <a:r>
              <a:rPr lang="en-US"/>
              <a:t>L</a:t>
            </a:r>
            <a:r>
              <a:rPr lang="en-US" baseline="0"/>
              <a:t> </a:t>
            </a:r>
            <a:r>
              <a:rPr lang="ru-RU" baseline="0"/>
              <a:t>индуктивности.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'Calc by L'!$A$17</c:f>
              <c:strCache>
                <c:ptCount val="1"/>
                <c:pt idx="0">
                  <c:v>C, пкФ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'Calc by L'!$A$18:$A$36</c:f>
              <c:numCache>
                <c:formatCode>0</c:formatCode>
                <c:ptCount val="19"/>
                <c:pt idx="0">
                  <c:v>12.5</c:v>
                </c:pt>
                <c:pt idx="1">
                  <c:v>12.5</c:v>
                </c:pt>
                <c:pt idx="2">
                  <c:v>12.5</c:v>
                </c:pt>
                <c:pt idx="3">
                  <c:v>12.5</c:v>
                </c:pt>
                <c:pt idx="4">
                  <c:v>12.5</c:v>
                </c:pt>
                <c:pt idx="5">
                  <c:v>12.5</c:v>
                </c:pt>
                <c:pt idx="6">
                  <c:v>12.5</c:v>
                </c:pt>
                <c:pt idx="7">
                  <c:v>12.5</c:v>
                </c:pt>
                <c:pt idx="8">
                  <c:v>12.5</c:v>
                </c:pt>
                <c:pt idx="9">
                  <c:v>12.5</c:v>
                </c:pt>
                <c:pt idx="10">
                  <c:v>12.5</c:v>
                </c:pt>
                <c:pt idx="11">
                  <c:v>12.5</c:v>
                </c:pt>
                <c:pt idx="12">
                  <c:v>12.5</c:v>
                </c:pt>
                <c:pt idx="13">
                  <c:v>12.5</c:v>
                </c:pt>
                <c:pt idx="14">
                  <c:v>12.5</c:v>
                </c:pt>
                <c:pt idx="15">
                  <c:v>12.5</c:v>
                </c:pt>
                <c:pt idx="16">
                  <c:v>12.5</c:v>
                </c:pt>
                <c:pt idx="17">
                  <c:v>12.5</c:v>
                </c:pt>
                <c:pt idx="18">
                  <c:v>12.5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'Calc by L'!$B$17</c:f>
              <c:strCache>
                <c:ptCount val="1"/>
                <c:pt idx="0">
                  <c:v>L, мкГН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'Calc by L'!$B$18:$B$36</c:f>
              <c:numCache>
                <c:formatCode>0.0</c:formatCode>
                <c:ptCount val="19"/>
                <c:pt idx="0">
                  <c:v>47.5</c:v>
                </c:pt>
                <c:pt idx="1">
                  <c:v>45</c:v>
                </c:pt>
                <c:pt idx="2">
                  <c:v>42.5</c:v>
                </c:pt>
                <c:pt idx="3">
                  <c:v>40</c:v>
                </c:pt>
                <c:pt idx="4">
                  <c:v>37.5</c:v>
                </c:pt>
                <c:pt idx="5">
                  <c:v>35</c:v>
                </c:pt>
                <c:pt idx="6">
                  <c:v>32.5</c:v>
                </c:pt>
                <c:pt idx="7">
                  <c:v>30</c:v>
                </c:pt>
                <c:pt idx="8">
                  <c:v>27.500000000000004</c:v>
                </c:pt>
                <c:pt idx="9">
                  <c:v>25</c:v>
                </c:pt>
                <c:pt idx="10">
                  <c:v>22.5</c:v>
                </c:pt>
                <c:pt idx="11">
                  <c:v>20</c:v>
                </c:pt>
                <c:pt idx="12">
                  <c:v>17.5</c:v>
                </c:pt>
                <c:pt idx="13">
                  <c:v>15</c:v>
                </c:pt>
                <c:pt idx="14">
                  <c:v>12.5</c:v>
                </c:pt>
                <c:pt idx="15">
                  <c:v>10</c:v>
                </c:pt>
                <c:pt idx="16">
                  <c:v>7.5</c:v>
                </c:pt>
                <c:pt idx="17">
                  <c:v>5</c:v>
                </c:pt>
                <c:pt idx="18">
                  <c:v>2.5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'Calc by L'!$C$17</c:f>
              <c:strCache>
                <c:ptCount val="1"/>
                <c:pt idx="0">
                  <c:v>f0, мГц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'Calc by L'!$C$18:$C$36</c:f>
              <c:numCache>
                <c:formatCode>0.0</c:formatCode>
                <c:ptCount val="19"/>
                <c:pt idx="0">
                  <c:v>6.5315810495851707</c:v>
                </c:pt>
                <c:pt idx="1">
                  <c:v>6.7105616139316044</c:v>
                </c:pt>
                <c:pt idx="2">
                  <c:v>6.9051109338054042</c:v>
                </c:pt>
                <c:pt idx="3">
                  <c:v>7.1176254341717708</c:v>
                </c:pt>
                <c:pt idx="4">
                  <c:v>7.3510519389572275</c:v>
                </c:pt>
                <c:pt idx="5">
                  <c:v>7.6090616520168251</c:v>
                </c:pt>
                <c:pt idx="6">
                  <c:v>7.8962964499855266</c:v>
                </c:pt>
                <c:pt idx="7">
                  <c:v>8.2187259208199972</c:v>
                </c:pt>
                <c:pt idx="8">
                  <c:v>8.5841792594320747</c:v>
                </c:pt>
                <c:pt idx="9">
                  <c:v>9.0031631615710612</c:v>
                </c:pt>
                <c:pt idx="10">
                  <c:v>9.4901672455623611</c:v>
                </c:pt>
                <c:pt idx="11">
                  <c:v>10.065842420897408</c:v>
                </c:pt>
                <c:pt idx="12">
                  <c:v>10.760838185215222</c:v>
                </c:pt>
                <c:pt idx="13">
                  <c:v>11.623033662650945</c:v>
                </c:pt>
                <c:pt idx="14">
                  <c:v>12.732395447351626</c:v>
                </c:pt>
                <c:pt idx="15">
                  <c:v>14.235250868343542</c:v>
                </c:pt>
                <c:pt idx="16">
                  <c:v>16.437451841639994</c:v>
                </c:pt>
                <c:pt idx="17">
                  <c:v>20.131684841794815</c:v>
                </c:pt>
                <c:pt idx="18">
                  <c:v>28.470501736687083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682352"/>
        <c:axId val="163682744"/>
      </c:lineChart>
      <c:catAx>
        <c:axId val="16368235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3682744"/>
        <c:crosses val="autoZero"/>
        <c:auto val="1"/>
        <c:lblAlgn val="ctr"/>
        <c:lblOffset val="100"/>
        <c:noMultiLvlLbl val="0"/>
      </c:catAx>
      <c:valAx>
        <c:axId val="163682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3682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Резонансная </a:t>
            </a:r>
            <a:r>
              <a:rPr lang="en-US"/>
              <a:t>fo</a:t>
            </a:r>
            <a:r>
              <a:rPr lang="ru-RU"/>
              <a:t> частота</a:t>
            </a:r>
            <a:r>
              <a:rPr lang="en-US"/>
              <a:t> LC </a:t>
            </a:r>
            <a:r>
              <a:rPr lang="ru-RU"/>
              <a:t>контура, асинхронный график.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'fo LC Async'!$A$17</c:f>
              <c:strCache>
                <c:ptCount val="1"/>
                <c:pt idx="0">
                  <c:v>C, пкФ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'fo LC Async'!$A$18:$A$36</c:f>
              <c:numCache>
                <c:formatCode>0</c:formatCode>
                <c:ptCount val="19"/>
                <c:pt idx="0">
                  <c:v>28.5</c:v>
                </c:pt>
                <c:pt idx="1">
                  <c:v>27</c:v>
                </c:pt>
                <c:pt idx="2">
                  <c:v>25.5</c:v>
                </c:pt>
                <c:pt idx="3">
                  <c:v>24</c:v>
                </c:pt>
                <c:pt idx="4">
                  <c:v>22.5</c:v>
                </c:pt>
                <c:pt idx="5">
                  <c:v>21</c:v>
                </c:pt>
                <c:pt idx="6">
                  <c:v>19.5</c:v>
                </c:pt>
                <c:pt idx="7">
                  <c:v>18</c:v>
                </c:pt>
                <c:pt idx="8">
                  <c:v>16.5</c:v>
                </c:pt>
                <c:pt idx="9">
                  <c:v>15</c:v>
                </c:pt>
                <c:pt idx="10">
                  <c:v>13.5</c:v>
                </c:pt>
                <c:pt idx="11">
                  <c:v>12</c:v>
                </c:pt>
                <c:pt idx="12">
                  <c:v>10.5</c:v>
                </c:pt>
                <c:pt idx="13">
                  <c:v>9</c:v>
                </c:pt>
                <c:pt idx="14">
                  <c:v>7.5</c:v>
                </c:pt>
                <c:pt idx="15">
                  <c:v>6</c:v>
                </c:pt>
                <c:pt idx="16">
                  <c:v>4.5</c:v>
                </c:pt>
                <c:pt idx="17">
                  <c:v>3</c:v>
                </c:pt>
                <c:pt idx="18">
                  <c:v>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'fo LC Async'!$B$17</c:f>
              <c:strCache>
                <c:ptCount val="1"/>
                <c:pt idx="0">
                  <c:v>L, мкГН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'fo LC Async'!$B$18:$B$36</c:f>
              <c:numCache>
                <c:formatCode>0.0</c:formatCode>
                <c:ptCount val="19"/>
                <c:pt idx="0">
                  <c:v>1.5</c:v>
                </c:pt>
                <c:pt idx="1">
                  <c:v>3</c:v>
                </c:pt>
                <c:pt idx="2">
                  <c:v>4.5</c:v>
                </c:pt>
                <c:pt idx="3">
                  <c:v>6</c:v>
                </c:pt>
                <c:pt idx="4">
                  <c:v>7.5</c:v>
                </c:pt>
                <c:pt idx="5">
                  <c:v>9</c:v>
                </c:pt>
                <c:pt idx="6">
                  <c:v>10.5</c:v>
                </c:pt>
                <c:pt idx="7">
                  <c:v>12</c:v>
                </c:pt>
                <c:pt idx="8">
                  <c:v>13.5</c:v>
                </c:pt>
                <c:pt idx="9">
                  <c:v>15</c:v>
                </c:pt>
                <c:pt idx="10">
                  <c:v>16.5</c:v>
                </c:pt>
                <c:pt idx="11">
                  <c:v>18</c:v>
                </c:pt>
                <c:pt idx="12">
                  <c:v>19.5</c:v>
                </c:pt>
                <c:pt idx="13">
                  <c:v>21</c:v>
                </c:pt>
                <c:pt idx="14">
                  <c:v>22.5</c:v>
                </c:pt>
                <c:pt idx="15">
                  <c:v>24</c:v>
                </c:pt>
                <c:pt idx="16">
                  <c:v>25.5</c:v>
                </c:pt>
                <c:pt idx="17">
                  <c:v>27</c:v>
                </c:pt>
                <c:pt idx="18">
                  <c:v>28.5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'fo LC Async'!$C$17</c:f>
              <c:strCache>
                <c:ptCount val="1"/>
                <c:pt idx="0">
                  <c:v>f0, мГц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'fo LC Async'!$C$18:$C$36</c:f>
              <c:numCache>
                <c:formatCode>0.0</c:formatCode>
                <c:ptCount val="19"/>
                <c:pt idx="0">
                  <c:v>24.341765379036445</c:v>
                </c:pt>
                <c:pt idx="1">
                  <c:v>17.683882565766147</c:v>
                </c:pt>
                <c:pt idx="2">
                  <c:v>14.857433139079491</c:v>
                </c:pt>
                <c:pt idx="3">
                  <c:v>13.262911924324611</c:v>
                </c:pt>
                <c:pt idx="4">
                  <c:v>12.251753231595378</c:v>
                </c:pt>
                <c:pt idx="5">
                  <c:v>11.576818634047612</c:v>
                </c:pt>
                <c:pt idx="6">
                  <c:v>11.122647568838246</c:v>
                </c:pt>
                <c:pt idx="7">
                  <c:v>10.829122239356613</c:v>
                </c:pt>
                <c:pt idx="8">
                  <c:v>10.663782419518848</c:v>
                </c:pt>
                <c:pt idx="9">
                  <c:v>10.610329539459691</c:v>
                </c:pt>
                <c:pt idx="10">
                  <c:v>10.663782419518848</c:v>
                </c:pt>
                <c:pt idx="11">
                  <c:v>10.829122239356611</c:v>
                </c:pt>
                <c:pt idx="12">
                  <c:v>11.122647568838248</c:v>
                </c:pt>
                <c:pt idx="13">
                  <c:v>11.576818634047612</c:v>
                </c:pt>
                <c:pt idx="14">
                  <c:v>12.251753231595378</c:v>
                </c:pt>
                <c:pt idx="15">
                  <c:v>13.262911924324611</c:v>
                </c:pt>
                <c:pt idx="16">
                  <c:v>14.857433139079491</c:v>
                </c:pt>
                <c:pt idx="17">
                  <c:v>17.683882565766147</c:v>
                </c:pt>
                <c:pt idx="18">
                  <c:v>24.341765379036445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183928"/>
        <c:axId val="164184320"/>
      </c:lineChart>
      <c:catAx>
        <c:axId val="1641839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4184320"/>
        <c:crosses val="autoZero"/>
        <c:auto val="1"/>
        <c:lblAlgn val="ctr"/>
        <c:lblOffset val="100"/>
        <c:noMultiLvlLbl val="0"/>
      </c:catAx>
      <c:valAx>
        <c:axId val="164184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4183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Резонансная </a:t>
            </a:r>
            <a:r>
              <a:rPr lang="en-US"/>
              <a:t>fo</a:t>
            </a:r>
            <a:r>
              <a:rPr lang="ru-RU"/>
              <a:t> частота</a:t>
            </a:r>
            <a:r>
              <a:rPr lang="en-US"/>
              <a:t> LC </a:t>
            </a:r>
            <a:r>
              <a:rPr lang="ru-RU"/>
              <a:t>контура, синхронный график.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'fo LC Sync'!$A$17</c:f>
              <c:strCache>
                <c:ptCount val="1"/>
                <c:pt idx="0">
                  <c:v>C, пкФ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'fo LC Sync'!$A$18:$A$36</c:f>
              <c:numCache>
                <c:formatCode>0</c:formatCode>
                <c:ptCount val="19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  <c:pt idx="6">
                  <c:v>21</c:v>
                </c:pt>
                <c:pt idx="7">
                  <c:v>24</c:v>
                </c:pt>
                <c:pt idx="8">
                  <c:v>27</c:v>
                </c:pt>
                <c:pt idx="9">
                  <c:v>30</c:v>
                </c:pt>
                <c:pt idx="10">
                  <c:v>33</c:v>
                </c:pt>
                <c:pt idx="11">
                  <c:v>36</c:v>
                </c:pt>
                <c:pt idx="12">
                  <c:v>39</c:v>
                </c:pt>
                <c:pt idx="13">
                  <c:v>42</c:v>
                </c:pt>
                <c:pt idx="14">
                  <c:v>45</c:v>
                </c:pt>
                <c:pt idx="15">
                  <c:v>48</c:v>
                </c:pt>
                <c:pt idx="16">
                  <c:v>51</c:v>
                </c:pt>
                <c:pt idx="17">
                  <c:v>54</c:v>
                </c:pt>
                <c:pt idx="18">
                  <c:v>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'fo LC Sync'!$B$17</c:f>
              <c:strCache>
                <c:ptCount val="1"/>
                <c:pt idx="0">
                  <c:v>L, мкГН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'fo LC Sync'!$B$18:$B$36</c:f>
              <c:numCache>
                <c:formatCode>0.0</c:formatCode>
                <c:ptCount val="19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  <c:pt idx="6">
                  <c:v>21</c:v>
                </c:pt>
                <c:pt idx="7">
                  <c:v>24</c:v>
                </c:pt>
                <c:pt idx="8">
                  <c:v>27</c:v>
                </c:pt>
                <c:pt idx="9">
                  <c:v>30</c:v>
                </c:pt>
                <c:pt idx="10">
                  <c:v>33</c:v>
                </c:pt>
                <c:pt idx="11">
                  <c:v>36</c:v>
                </c:pt>
                <c:pt idx="12">
                  <c:v>39</c:v>
                </c:pt>
                <c:pt idx="13">
                  <c:v>42</c:v>
                </c:pt>
                <c:pt idx="14">
                  <c:v>45</c:v>
                </c:pt>
                <c:pt idx="15">
                  <c:v>48</c:v>
                </c:pt>
                <c:pt idx="16">
                  <c:v>51</c:v>
                </c:pt>
                <c:pt idx="17">
                  <c:v>54</c:v>
                </c:pt>
                <c:pt idx="18">
                  <c:v>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'fo LC Sync'!$C$17</c:f>
              <c:strCache>
                <c:ptCount val="1"/>
                <c:pt idx="0">
                  <c:v>f0, мГц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'fo LC Sync'!$C$18:$C$36</c:f>
              <c:numCache>
                <c:formatCode>0.0</c:formatCode>
                <c:ptCount val="19"/>
                <c:pt idx="0">
                  <c:v>53.051647697298442</c:v>
                </c:pt>
                <c:pt idx="1">
                  <c:v>26.525823848649221</c:v>
                </c:pt>
                <c:pt idx="2">
                  <c:v>17.683882565766147</c:v>
                </c:pt>
                <c:pt idx="3">
                  <c:v>13.262911924324611</c:v>
                </c:pt>
                <c:pt idx="4">
                  <c:v>10.610329539459691</c:v>
                </c:pt>
                <c:pt idx="5">
                  <c:v>8.8419412828830737</c:v>
                </c:pt>
                <c:pt idx="6">
                  <c:v>7.5788068138997788</c:v>
                </c:pt>
                <c:pt idx="7">
                  <c:v>6.6314559621623053</c:v>
                </c:pt>
                <c:pt idx="8">
                  <c:v>5.8946275219220503</c:v>
                </c:pt>
                <c:pt idx="9">
                  <c:v>5.3051647697298456</c:v>
                </c:pt>
                <c:pt idx="10">
                  <c:v>4.8228770633907674</c:v>
                </c:pt>
                <c:pt idx="11">
                  <c:v>4.4209706414415368</c:v>
                </c:pt>
                <c:pt idx="12">
                  <c:v>4.0808959767152659</c:v>
                </c:pt>
                <c:pt idx="13">
                  <c:v>3.7894034069498894</c:v>
                </c:pt>
                <c:pt idx="14">
                  <c:v>3.5367765131532298</c:v>
                </c:pt>
                <c:pt idx="15">
                  <c:v>3.3157279810811526</c:v>
                </c:pt>
                <c:pt idx="16">
                  <c:v>3.1206851586646147</c:v>
                </c:pt>
                <c:pt idx="17">
                  <c:v>2.9473137609610252</c:v>
                </c:pt>
                <c:pt idx="18">
                  <c:v>2.7921919840683391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185104"/>
        <c:axId val="164185496"/>
      </c:lineChart>
      <c:catAx>
        <c:axId val="164185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4185496"/>
        <c:crosses val="autoZero"/>
        <c:auto val="1"/>
        <c:lblAlgn val="ctr"/>
        <c:lblOffset val="100"/>
        <c:noMultiLvlLbl val="0"/>
      </c:catAx>
      <c:valAx>
        <c:axId val="164185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4185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0</xdr:row>
      <xdr:rowOff>0</xdr:rowOff>
    </xdr:from>
    <xdr:to>
      <xdr:col>6</xdr:col>
      <xdr:colOff>242887</xdr:colOff>
      <xdr:row>14</xdr:row>
      <xdr:rowOff>76200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0</xdr:row>
      <xdr:rowOff>0</xdr:rowOff>
    </xdr:from>
    <xdr:to>
      <xdr:col>6</xdr:col>
      <xdr:colOff>242887</xdr:colOff>
      <xdr:row>14</xdr:row>
      <xdr:rowOff>76200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0</xdr:row>
      <xdr:rowOff>0</xdr:rowOff>
    </xdr:from>
    <xdr:to>
      <xdr:col>6</xdr:col>
      <xdr:colOff>242887</xdr:colOff>
      <xdr:row>14</xdr:row>
      <xdr:rowOff>76200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0</xdr:row>
      <xdr:rowOff>0</xdr:rowOff>
    </xdr:from>
    <xdr:to>
      <xdr:col>6</xdr:col>
      <xdr:colOff>242887</xdr:colOff>
      <xdr:row>14</xdr:row>
      <xdr:rowOff>76200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6:D36"/>
  <sheetViews>
    <sheetView workbookViewId="0">
      <selection activeCell="C16" sqref="C16"/>
    </sheetView>
  </sheetViews>
  <sheetFormatPr defaultRowHeight="15" x14ac:dyDescent="0.25"/>
  <cols>
    <col min="1" max="1" width="9.140625" style="2"/>
    <col min="2" max="2" width="9.140625" style="1"/>
    <col min="3" max="3" width="19.42578125" style="1" customWidth="1"/>
  </cols>
  <sheetData>
    <row r="16" spans="1:4" ht="15.75" x14ac:dyDescent="0.25">
      <c r="A16" s="9">
        <v>25</v>
      </c>
      <c r="B16" s="10">
        <v>13</v>
      </c>
      <c r="C16" s="4" t="s">
        <v>3</v>
      </c>
      <c r="D16" s="5"/>
    </row>
    <row r="17" spans="1:4" x14ac:dyDescent="0.25">
      <c r="A17" s="3" t="s">
        <v>1</v>
      </c>
      <c r="B17" s="4" t="s">
        <v>0</v>
      </c>
      <c r="C17" s="4" t="s">
        <v>2</v>
      </c>
      <c r="D17" s="5" t="s">
        <v>4</v>
      </c>
    </row>
    <row r="18" spans="1:4" x14ac:dyDescent="0.25">
      <c r="A18" s="2">
        <f>A16*1.9</f>
        <v>47.5</v>
      </c>
      <c r="B18" s="1">
        <f>B16</f>
        <v>13</v>
      </c>
      <c r="C18" s="1">
        <f>(1/(2*PI()*SQRT((A18/1000000000000)*(B18/1000000))))/1000000</f>
        <v>6.404742158932236</v>
      </c>
      <c r="D18">
        <v>1</v>
      </c>
    </row>
    <row r="19" spans="1:4" x14ac:dyDescent="0.25">
      <c r="A19" s="2">
        <f>A16*1.8</f>
        <v>45</v>
      </c>
      <c r="B19" s="1">
        <f t="shared" ref="B19:B36" si="0">B18</f>
        <v>13</v>
      </c>
      <c r="C19" s="1">
        <f t="shared" ref="C19:C36" si="1">(1/(2*PI()*SQRT((A19/1000000000000)*(B19/1000000))))/1000000</f>
        <v>6.5802470416546042</v>
      </c>
      <c r="D19">
        <v>2</v>
      </c>
    </row>
    <row r="20" spans="1:4" x14ac:dyDescent="0.25">
      <c r="A20" s="2">
        <f>A16*1.7</f>
        <v>42.5</v>
      </c>
      <c r="B20" s="1">
        <f t="shared" si="0"/>
        <v>13</v>
      </c>
      <c r="C20" s="1">
        <f t="shared" si="1"/>
        <v>6.7710183451916643</v>
      </c>
      <c r="D20">
        <v>3</v>
      </c>
    </row>
    <row r="21" spans="1:4" x14ac:dyDescent="0.25">
      <c r="A21" s="2">
        <f>A16*1.6</f>
        <v>40</v>
      </c>
      <c r="B21" s="1">
        <f t="shared" si="0"/>
        <v>13</v>
      </c>
      <c r="C21" s="1">
        <f t="shared" si="1"/>
        <v>6.9794059575550351</v>
      </c>
      <c r="D21">
        <v>4</v>
      </c>
    </row>
    <row r="22" spans="1:4" x14ac:dyDescent="0.25">
      <c r="A22" s="2">
        <f>A16*1.5</f>
        <v>37.5</v>
      </c>
      <c r="B22" s="1">
        <f t="shared" si="0"/>
        <v>13</v>
      </c>
      <c r="C22" s="1">
        <f t="shared" si="1"/>
        <v>7.2082994773417282</v>
      </c>
      <c r="D22">
        <v>5</v>
      </c>
    </row>
    <row r="23" spans="1:4" x14ac:dyDescent="0.25">
      <c r="A23" s="2">
        <f>A16*1.4</f>
        <v>35</v>
      </c>
      <c r="B23" s="1">
        <f t="shared" si="0"/>
        <v>13</v>
      </c>
      <c r="C23" s="1">
        <f t="shared" si="1"/>
        <v>7.4612988161085285</v>
      </c>
      <c r="D23">
        <v>6</v>
      </c>
    </row>
    <row r="24" spans="1:4" x14ac:dyDescent="0.25">
      <c r="A24" s="2">
        <f>A16*1.3</f>
        <v>32.5</v>
      </c>
      <c r="B24" s="1">
        <f t="shared" si="0"/>
        <v>13</v>
      </c>
      <c r="C24" s="1">
        <f t="shared" si="1"/>
        <v>7.7429557083826204</v>
      </c>
      <c r="D24">
        <v>7</v>
      </c>
    </row>
    <row r="25" spans="1:4" x14ac:dyDescent="0.25">
      <c r="A25" s="2">
        <f>A16*1.2</f>
        <v>30</v>
      </c>
      <c r="B25" s="1">
        <f t="shared" si="0"/>
        <v>13</v>
      </c>
      <c r="C25" s="1">
        <f t="shared" si="1"/>
        <v>8.0591238167561539</v>
      </c>
      <c r="D25">
        <v>8</v>
      </c>
    </row>
    <row r="26" spans="1:4" x14ac:dyDescent="0.25">
      <c r="A26" s="2">
        <f>A16*1.1</f>
        <v>27.500000000000004</v>
      </c>
      <c r="B26" s="1">
        <f t="shared" si="0"/>
        <v>13</v>
      </c>
      <c r="C26" s="1">
        <f t="shared" si="1"/>
        <v>8.4174802984658896</v>
      </c>
      <c r="D26">
        <v>9</v>
      </c>
    </row>
    <row r="27" spans="1:4" x14ac:dyDescent="0.25">
      <c r="A27" s="2">
        <f>A16*1</f>
        <v>25</v>
      </c>
      <c r="B27" s="1">
        <f t="shared" si="0"/>
        <v>13</v>
      </c>
      <c r="C27" s="1">
        <f t="shared" si="1"/>
        <v>8.8283278163289527</v>
      </c>
      <c r="D27">
        <v>10</v>
      </c>
    </row>
    <row r="28" spans="1:4" x14ac:dyDescent="0.25">
      <c r="A28" s="2">
        <f>A16*0.9</f>
        <v>22.5</v>
      </c>
      <c r="B28" s="1">
        <f t="shared" si="0"/>
        <v>13</v>
      </c>
      <c r="C28" s="1">
        <f t="shared" si="1"/>
        <v>9.3058746100733778</v>
      </c>
      <c r="D28">
        <v>11</v>
      </c>
    </row>
    <row r="29" spans="1:4" x14ac:dyDescent="0.25">
      <c r="A29" s="2">
        <f>A16*0.8</f>
        <v>20</v>
      </c>
      <c r="B29" s="1">
        <f t="shared" si="0"/>
        <v>13</v>
      </c>
      <c r="C29" s="1">
        <f t="shared" si="1"/>
        <v>9.8703705624819076</v>
      </c>
      <c r="D29">
        <v>12</v>
      </c>
    </row>
    <row r="30" spans="1:4" x14ac:dyDescent="0.25">
      <c r="A30" s="2">
        <f>A16*0.7</f>
        <v>17.5</v>
      </c>
      <c r="B30" s="1">
        <f t="shared" si="0"/>
        <v>13</v>
      </c>
      <c r="C30" s="1">
        <f t="shared" si="1"/>
        <v>10.551869978658997</v>
      </c>
      <c r="D30">
        <v>13</v>
      </c>
    </row>
    <row r="31" spans="1:4" x14ac:dyDescent="0.25">
      <c r="A31" s="2">
        <f>A16*0.6</f>
        <v>15</v>
      </c>
      <c r="B31" s="1">
        <f t="shared" si="0"/>
        <v>13</v>
      </c>
      <c r="C31" s="1">
        <f t="shared" si="1"/>
        <v>11.397322202500574</v>
      </c>
      <c r="D31">
        <v>14</v>
      </c>
    </row>
    <row r="32" spans="1:4" x14ac:dyDescent="0.25">
      <c r="A32" s="2">
        <f>A16*0.5</f>
        <v>12.5</v>
      </c>
      <c r="B32" s="1">
        <f t="shared" si="0"/>
        <v>13</v>
      </c>
      <c r="C32" s="1">
        <f t="shared" si="1"/>
        <v>12.485140930928054</v>
      </c>
      <c r="D32">
        <v>15</v>
      </c>
    </row>
    <row r="33" spans="1:4" x14ac:dyDescent="0.25">
      <c r="A33" s="2">
        <f>A16*0.4</f>
        <v>10</v>
      </c>
      <c r="B33" s="1">
        <f t="shared" si="0"/>
        <v>13</v>
      </c>
      <c r="C33" s="1">
        <f t="shared" si="1"/>
        <v>13.95881191511007</v>
      </c>
      <c r="D33">
        <v>16</v>
      </c>
    </row>
    <row r="34" spans="1:4" x14ac:dyDescent="0.25">
      <c r="A34" s="2">
        <f>A16*0.3</f>
        <v>7.5</v>
      </c>
      <c r="B34" s="1">
        <f t="shared" si="0"/>
        <v>13</v>
      </c>
      <c r="C34" s="1">
        <f t="shared" si="1"/>
        <v>16.118247633512308</v>
      </c>
      <c r="D34">
        <v>17</v>
      </c>
    </row>
    <row r="35" spans="1:4" x14ac:dyDescent="0.25">
      <c r="A35" s="2">
        <f>A16*0.2</f>
        <v>5</v>
      </c>
      <c r="B35" s="1">
        <f t="shared" si="0"/>
        <v>13</v>
      </c>
      <c r="C35" s="1">
        <f t="shared" si="1"/>
        <v>19.740741124963815</v>
      </c>
      <c r="D35">
        <v>18</v>
      </c>
    </row>
    <row r="36" spans="1:4" x14ac:dyDescent="0.25">
      <c r="A36" s="2">
        <f>A16*0.1</f>
        <v>2.5</v>
      </c>
      <c r="B36" s="1">
        <f t="shared" si="0"/>
        <v>13</v>
      </c>
      <c r="C36" s="1">
        <f t="shared" si="1"/>
        <v>27.91762383022014</v>
      </c>
      <c r="D36">
        <v>19</v>
      </c>
    </row>
  </sheetData>
  <sortState ref="A1:C90">
    <sortCondition ref="C1:C90"/>
  </sortState>
  <pageMargins left="0.7" right="0.7" top="0.75" bottom="0.75" header="0.3" footer="0.3"/>
  <pageSetup paperSize="9" orientation="portrait" r:id="rId1"/>
  <drawing r:id="rId2"/>
  <webPublishItems count="1">
    <webPublishItem id="32718" divId="calc-lc-freq-resonance_32718" sourceType="sheet" destinationFile="C:\WinHex\my-site\calc-lc-freq-mhtml.mht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6:D36"/>
  <sheetViews>
    <sheetView workbookViewId="0">
      <selection activeCell="C16" sqref="C16"/>
    </sheetView>
  </sheetViews>
  <sheetFormatPr defaultRowHeight="15" x14ac:dyDescent="0.25"/>
  <cols>
    <col min="1" max="1" width="9.140625" style="2"/>
    <col min="2" max="2" width="9.140625" style="1"/>
    <col min="3" max="3" width="19.42578125" style="1" customWidth="1"/>
  </cols>
  <sheetData>
    <row r="16" spans="1:4" ht="15.75" x14ac:dyDescent="0.25">
      <c r="A16" s="9">
        <v>12.5</v>
      </c>
      <c r="B16" s="10">
        <v>25</v>
      </c>
      <c r="C16" s="4" t="s">
        <v>3</v>
      </c>
      <c r="D16" s="5"/>
    </row>
    <row r="17" spans="1:4" x14ac:dyDescent="0.25">
      <c r="A17" s="3" t="s">
        <v>1</v>
      </c>
      <c r="B17" s="4" t="s">
        <v>0</v>
      </c>
      <c r="C17" s="4" t="s">
        <v>2</v>
      </c>
      <c r="D17" s="5" t="s">
        <v>4</v>
      </c>
    </row>
    <row r="18" spans="1:4" x14ac:dyDescent="0.25">
      <c r="A18" s="2">
        <f>A16</f>
        <v>12.5</v>
      </c>
      <c r="B18" s="1">
        <f>B16*1.9</f>
        <v>47.5</v>
      </c>
      <c r="C18" s="1">
        <f>(1/(2*PI()*SQRT((A18/1000000000000)*(B18/1000000))))/1000000</f>
        <v>6.5315810495851707</v>
      </c>
      <c r="D18">
        <v>1</v>
      </c>
    </row>
    <row r="19" spans="1:4" x14ac:dyDescent="0.25">
      <c r="A19" s="2">
        <f>A16</f>
        <v>12.5</v>
      </c>
      <c r="B19" s="1">
        <f>B16*1.8</f>
        <v>45</v>
      </c>
      <c r="C19" s="1">
        <f t="shared" ref="C19:C36" si="0">(1/(2*PI()*SQRT((A19/1000000000000)*(B19/1000000))))/1000000</f>
        <v>6.7105616139316044</v>
      </c>
      <c r="D19">
        <v>2</v>
      </c>
    </row>
    <row r="20" spans="1:4" x14ac:dyDescent="0.25">
      <c r="A20" s="2">
        <f>A16</f>
        <v>12.5</v>
      </c>
      <c r="B20" s="1">
        <f>B16*1.7</f>
        <v>42.5</v>
      </c>
      <c r="C20" s="1">
        <f t="shared" si="0"/>
        <v>6.9051109338054042</v>
      </c>
      <c r="D20">
        <v>3</v>
      </c>
    </row>
    <row r="21" spans="1:4" x14ac:dyDescent="0.25">
      <c r="A21" s="2">
        <f>A16</f>
        <v>12.5</v>
      </c>
      <c r="B21" s="1">
        <f>B16*1.6</f>
        <v>40</v>
      </c>
      <c r="C21" s="1">
        <f t="shared" si="0"/>
        <v>7.1176254341717708</v>
      </c>
      <c r="D21">
        <v>4</v>
      </c>
    </row>
    <row r="22" spans="1:4" x14ac:dyDescent="0.25">
      <c r="A22" s="2">
        <f>A16</f>
        <v>12.5</v>
      </c>
      <c r="B22" s="1">
        <f>B16*1.5</f>
        <v>37.5</v>
      </c>
      <c r="C22" s="1">
        <f t="shared" si="0"/>
        <v>7.3510519389572275</v>
      </c>
      <c r="D22">
        <v>5</v>
      </c>
    </row>
    <row r="23" spans="1:4" x14ac:dyDescent="0.25">
      <c r="A23" s="2">
        <f>A16</f>
        <v>12.5</v>
      </c>
      <c r="B23" s="1">
        <f>B16*1.4</f>
        <v>35</v>
      </c>
      <c r="C23" s="1">
        <f t="shared" si="0"/>
        <v>7.6090616520168251</v>
      </c>
      <c r="D23">
        <v>6</v>
      </c>
    </row>
    <row r="24" spans="1:4" x14ac:dyDescent="0.25">
      <c r="A24" s="2">
        <f>A16</f>
        <v>12.5</v>
      </c>
      <c r="B24" s="1">
        <f>B16*1.3</f>
        <v>32.5</v>
      </c>
      <c r="C24" s="1">
        <f t="shared" si="0"/>
        <v>7.8962964499855266</v>
      </c>
      <c r="D24">
        <v>7</v>
      </c>
    </row>
    <row r="25" spans="1:4" x14ac:dyDescent="0.25">
      <c r="A25" s="2">
        <f>A16</f>
        <v>12.5</v>
      </c>
      <c r="B25" s="1">
        <f>B16*1.2</f>
        <v>30</v>
      </c>
      <c r="C25" s="1">
        <f t="shared" si="0"/>
        <v>8.2187259208199972</v>
      </c>
      <c r="D25">
        <v>8</v>
      </c>
    </row>
    <row r="26" spans="1:4" x14ac:dyDescent="0.25">
      <c r="A26" s="2">
        <f>A16</f>
        <v>12.5</v>
      </c>
      <c r="B26" s="1">
        <f>B16*1.1</f>
        <v>27.500000000000004</v>
      </c>
      <c r="C26" s="1">
        <f t="shared" si="0"/>
        <v>8.5841792594320747</v>
      </c>
      <c r="D26">
        <v>9</v>
      </c>
    </row>
    <row r="27" spans="1:4" x14ac:dyDescent="0.25">
      <c r="A27" s="2">
        <f>A16</f>
        <v>12.5</v>
      </c>
      <c r="B27" s="1">
        <f>B16*1</f>
        <v>25</v>
      </c>
      <c r="C27" s="1">
        <f t="shared" si="0"/>
        <v>9.0031631615710612</v>
      </c>
      <c r="D27">
        <v>10</v>
      </c>
    </row>
    <row r="28" spans="1:4" x14ac:dyDescent="0.25">
      <c r="A28" s="2">
        <f>A16</f>
        <v>12.5</v>
      </c>
      <c r="B28" s="1">
        <f>B16*0.9</f>
        <v>22.5</v>
      </c>
      <c r="C28" s="1">
        <f t="shared" si="0"/>
        <v>9.4901672455623611</v>
      </c>
      <c r="D28">
        <v>11</v>
      </c>
    </row>
    <row r="29" spans="1:4" x14ac:dyDescent="0.25">
      <c r="A29" s="2">
        <f>A16</f>
        <v>12.5</v>
      </c>
      <c r="B29" s="1">
        <f>B16*0.8</f>
        <v>20</v>
      </c>
      <c r="C29" s="1">
        <f t="shared" si="0"/>
        <v>10.065842420897408</v>
      </c>
      <c r="D29">
        <v>12</v>
      </c>
    </row>
    <row r="30" spans="1:4" x14ac:dyDescent="0.25">
      <c r="A30" s="2">
        <f>A16</f>
        <v>12.5</v>
      </c>
      <c r="B30" s="1">
        <f>B16*0.7</f>
        <v>17.5</v>
      </c>
      <c r="C30" s="1">
        <f t="shared" si="0"/>
        <v>10.760838185215222</v>
      </c>
      <c r="D30">
        <v>13</v>
      </c>
    </row>
    <row r="31" spans="1:4" x14ac:dyDescent="0.25">
      <c r="A31" s="2">
        <f>A16</f>
        <v>12.5</v>
      </c>
      <c r="B31" s="1">
        <f>B16*0.6</f>
        <v>15</v>
      </c>
      <c r="C31" s="1">
        <f t="shared" si="0"/>
        <v>11.623033662650945</v>
      </c>
      <c r="D31">
        <v>14</v>
      </c>
    </row>
    <row r="32" spans="1:4" x14ac:dyDescent="0.25">
      <c r="A32" s="2">
        <f>A16</f>
        <v>12.5</v>
      </c>
      <c r="B32" s="1">
        <f>B16*0.5</f>
        <v>12.5</v>
      </c>
      <c r="C32" s="1">
        <f t="shared" si="0"/>
        <v>12.732395447351626</v>
      </c>
      <c r="D32">
        <v>15</v>
      </c>
    </row>
    <row r="33" spans="1:4" x14ac:dyDescent="0.25">
      <c r="A33" s="2">
        <f>A16</f>
        <v>12.5</v>
      </c>
      <c r="B33" s="1">
        <f>B16*0.4</f>
        <v>10</v>
      </c>
      <c r="C33" s="1">
        <f t="shared" si="0"/>
        <v>14.235250868343542</v>
      </c>
      <c r="D33">
        <v>16</v>
      </c>
    </row>
    <row r="34" spans="1:4" x14ac:dyDescent="0.25">
      <c r="A34" s="2">
        <f>A16</f>
        <v>12.5</v>
      </c>
      <c r="B34" s="1">
        <f>B16*0.3</f>
        <v>7.5</v>
      </c>
      <c r="C34" s="1">
        <f t="shared" si="0"/>
        <v>16.437451841639994</v>
      </c>
      <c r="D34">
        <v>17</v>
      </c>
    </row>
    <row r="35" spans="1:4" x14ac:dyDescent="0.25">
      <c r="A35" s="2">
        <f>A16</f>
        <v>12.5</v>
      </c>
      <c r="B35" s="1">
        <f>B16*0.2</f>
        <v>5</v>
      </c>
      <c r="C35" s="1">
        <f t="shared" si="0"/>
        <v>20.131684841794815</v>
      </c>
      <c r="D35">
        <v>18</v>
      </c>
    </row>
    <row r="36" spans="1:4" x14ac:dyDescent="0.25">
      <c r="A36" s="2">
        <f>A16</f>
        <v>12.5</v>
      </c>
      <c r="B36" s="1">
        <f>B16*0.1</f>
        <v>2.5</v>
      </c>
      <c r="C36" s="1">
        <f t="shared" si="0"/>
        <v>28.470501736687083</v>
      </c>
      <c r="D36">
        <v>19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6:D36"/>
  <sheetViews>
    <sheetView workbookViewId="0">
      <selection activeCell="C16" sqref="C16"/>
    </sheetView>
  </sheetViews>
  <sheetFormatPr defaultRowHeight="15" x14ac:dyDescent="0.25"/>
  <cols>
    <col min="1" max="1" width="9.140625" style="2"/>
    <col min="2" max="2" width="9.140625" style="1"/>
    <col min="3" max="3" width="19.42578125" style="1" customWidth="1"/>
  </cols>
  <sheetData>
    <row r="16" spans="1:4" ht="15.75" x14ac:dyDescent="0.25">
      <c r="A16" s="9">
        <v>15</v>
      </c>
      <c r="B16" s="10">
        <v>15</v>
      </c>
      <c r="C16" s="7" t="s">
        <v>3</v>
      </c>
      <c r="D16" s="8"/>
    </row>
    <row r="17" spans="1:4" x14ac:dyDescent="0.25">
      <c r="A17" s="6" t="s">
        <v>1</v>
      </c>
      <c r="B17" s="7" t="s">
        <v>0</v>
      </c>
      <c r="C17" s="7" t="s">
        <v>2</v>
      </c>
      <c r="D17" s="8" t="s">
        <v>4</v>
      </c>
    </row>
    <row r="18" spans="1:4" x14ac:dyDescent="0.25">
      <c r="A18" s="2">
        <f>A16*1.9</f>
        <v>28.5</v>
      </c>
      <c r="B18" s="1">
        <f>B16*0.1</f>
        <v>1.5</v>
      </c>
      <c r="C18" s="1">
        <f t="shared" ref="C18:C36" si="0">(1/(2*PI()*SQRT((A18/1000000000000)*(B18/1000000))))/1000000</f>
        <v>24.341765379036445</v>
      </c>
      <c r="D18">
        <v>1</v>
      </c>
    </row>
    <row r="19" spans="1:4" x14ac:dyDescent="0.25">
      <c r="A19" s="2">
        <f>A16*1.8</f>
        <v>27</v>
      </c>
      <c r="B19" s="1">
        <f>B16*0.2</f>
        <v>3</v>
      </c>
      <c r="C19" s="1">
        <f t="shared" si="0"/>
        <v>17.683882565766147</v>
      </c>
      <c r="D19">
        <v>2</v>
      </c>
    </row>
    <row r="20" spans="1:4" x14ac:dyDescent="0.25">
      <c r="A20" s="2">
        <f>A16*1.7</f>
        <v>25.5</v>
      </c>
      <c r="B20" s="1">
        <f>B16*0.3</f>
        <v>4.5</v>
      </c>
      <c r="C20" s="1">
        <f t="shared" si="0"/>
        <v>14.857433139079491</v>
      </c>
      <c r="D20">
        <v>3</v>
      </c>
    </row>
    <row r="21" spans="1:4" x14ac:dyDescent="0.25">
      <c r="A21" s="2">
        <f>A16*1.6</f>
        <v>24</v>
      </c>
      <c r="B21" s="1">
        <f>B16*0.4</f>
        <v>6</v>
      </c>
      <c r="C21" s="1">
        <f t="shared" si="0"/>
        <v>13.262911924324611</v>
      </c>
      <c r="D21">
        <v>4</v>
      </c>
    </row>
    <row r="22" spans="1:4" x14ac:dyDescent="0.25">
      <c r="A22" s="2">
        <f>A16*1.5</f>
        <v>22.5</v>
      </c>
      <c r="B22" s="1">
        <f>B16*0.5</f>
        <v>7.5</v>
      </c>
      <c r="C22" s="1">
        <f t="shared" si="0"/>
        <v>12.251753231595378</v>
      </c>
      <c r="D22">
        <v>5</v>
      </c>
    </row>
    <row r="23" spans="1:4" x14ac:dyDescent="0.25">
      <c r="A23" s="2">
        <f>A16*1.4</f>
        <v>21</v>
      </c>
      <c r="B23" s="1">
        <f>B16*0.6</f>
        <v>9</v>
      </c>
      <c r="C23" s="1">
        <f t="shared" si="0"/>
        <v>11.576818634047612</v>
      </c>
      <c r="D23">
        <v>6</v>
      </c>
    </row>
    <row r="24" spans="1:4" x14ac:dyDescent="0.25">
      <c r="A24" s="2">
        <f>A16*1.3</f>
        <v>19.5</v>
      </c>
      <c r="B24" s="1">
        <f>B16*0.7</f>
        <v>10.5</v>
      </c>
      <c r="C24" s="1">
        <f t="shared" si="0"/>
        <v>11.122647568838246</v>
      </c>
      <c r="D24">
        <v>7</v>
      </c>
    </row>
    <row r="25" spans="1:4" x14ac:dyDescent="0.25">
      <c r="A25" s="2">
        <f>A16*1.2</f>
        <v>18</v>
      </c>
      <c r="B25" s="1">
        <f>B16*0.8</f>
        <v>12</v>
      </c>
      <c r="C25" s="1">
        <f t="shared" si="0"/>
        <v>10.829122239356613</v>
      </c>
      <c r="D25">
        <v>8</v>
      </c>
    </row>
    <row r="26" spans="1:4" x14ac:dyDescent="0.25">
      <c r="A26" s="2">
        <f>A16*1.1</f>
        <v>16.5</v>
      </c>
      <c r="B26" s="1">
        <f>B16*0.9</f>
        <v>13.5</v>
      </c>
      <c r="C26" s="1">
        <f t="shared" si="0"/>
        <v>10.663782419518848</v>
      </c>
      <c r="D26">
        <v>9</v>
      </c>
    </row>
    <row r="27" spans="1:4" x14ac:dyDescent="0.25">
      <c r="A27" s="2">
        <f>A16*1</f>
        <v>15</v>
      </c>
      <c r="B27" s="1">
        <f>B16*1</f>
        <v>15</v>
      </c>
      <c r="C27" s="1">
        <f t="shared" si="0"/>
        <v>10.610329539459691</v>
      </c>
      <c r="D27">
        <v>10</v>
      </c>
    </row>
    <row r="28" spans="1:4" x14ac:dyDescent="0.25">
      <c r="A28" s="2">
        <f>A16*0.9</f>
        <v>13.5</v>
      </c>
      <c r="B28" s="1">
        <f>B16*1.1</f>
        <v>16.5</v>
      </c>
      <c r="C28" s="1">
        <f t="shared" si="0"/>
        <v>10.663782419518848</v>
      </c>
      <c r="D28">
        <v>11</v>
      </c>
    </row>
    <row r="29" spans="1:4" x14ac:dyDescent="0.25">
      <c r="A29" s="2">
        <f>A16*0.8</f>
        <v>12</v>
      </c>
      <c r="B29" s="1">
        <f>B16*1.2</f>
        <v>18</v>
      </c>
      <c r="C29" s="1">
        <f t="shared" si="0"/>
        <v>10.829122239356611</v>
      </c>
      <c r="D29">
        <v>12</v>
      </c>
    </row>
    <row r="30" spans="1:4" x14ac:dyDescent="0.25">
      <c r="A30" s="2">
        <f>A16*0.7</f>
        <v>10.5</v>
      </c>
      <c r="B30" s="1">
        <f>B16*1.3</f>
        <v>19.5</v>
      </c>
      <c r="C30" s="1">
        <f t="shared" si="0"/>
        <v>11.122647568838248</v>
      </c>
      <c r="D30">
        <v>13</v>
      </c>
    </row>
    <row r="31" spans="1:4" x14ac:dyDescent="0.25">
      <c r="A31" s="2">
        <f>A16*0.6</f>
        <v>9</v>
      </c>
      <c r="B31" s="1">
        <f>B16*1.4</f>
        <v>21</v>
      </c>
      <c r="C31" s="1">
        <f t="shared" si="0"/>
        <v>11.576818634047612</v>
      </c>
      <c r="D31">
        <v>14</v>
      </c>
    </row>
    <row r="32" spans="1:4" x14ac:dyDescent="0.25">
      <c r="A32" s="2">
        <f>A16*0.5</f>
        <v>7.5</v>
      </c>
      <c r="B32" s="1">
        <f>B16*1.5</f>
        <v>22.5</v>
      </c>
      <c r="C32" s="1">
        <f t="shared" si="0"/>
        <v>12.251753231595378</v>
      </c>
      <c r="D32">
        <v>15</v>
      </c>
    </row>
    <row r="33" spans="1:4" x14ac:dyDescent="0.25">
      <c r="A33" s="2">
        <f>A16*0.4</f>
        <v>6</v>
      </c>
      <c r="B33" s="1">
        <f>B16*1.6</f>
        <v>24</v>
      </c>
      <c r="C33" s="1">
        <f t="shared" si="0"/>
        <v>13.262911924324611</v>
      </c>
      <c r="D33">
        <v>16</v>
      </c>
    </row>
    <row r="34" spans="1:4" x14ac:dyDescent="0.25">
      <c r="A34" s="2">
        <f>A16*0.3</f>
        <v>4.5</v>
      </c>
      <c r="B34" s="1">
        <f>B16*1.7</f>
        <v>25.5</v>
      </c>
      <c r="C34" s="1">
        <f t="shared" si="0"/>
        <v>14.857433139079491</v>
      </c>
      <c r="D34">
        <v>17</v>
      </c>
    </row>
    <row r="35" spans="1:4" x14ac:dyDescent="0.25">
      <c r="A35" s="2">
        <f>A16*0.2</f>
        <v>3</v>
      </c>
      <c r="B35" s="1">
        <f>B16*1.8</f>
        <v>27</v>
      </c>
      <c r="C35" s="1">
        <f t="shared" si="0"/>
        <v>17.683882565766147</v>
      </c>
      <c r="D35">
        <v>18</v>
      </c>
    </row>
    <row r="36" spans="1:4" x14ac:dyDescent="0.25">
      <c r="A36" s="2">
        <f>A16*0.1</f>
        <v>1.5</v>
      </c>
      <c r="B36" s="1">
        <f>B16*1.9</f>
        <v>28.5</v>
      </c>
      <c r="C36" s="1">
        <f t="shared" si="0"/>
        <v>24.341765379036445</v>
      </c>
      <c r="D36">
        <v>19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6:D36"/>
  <sheetViews>
    <sheetView tabSelected="1" workbookViewId="0">
      <selection activeCell="C16" sqref="C16"/>
    </sheetView>
  </sheetViews>
  <sheetFormatPr defaultRowHeight="15" x14ac:dyDescent="0.25"/>
  <cols>
    <col min="1" max="1" width="9.140625" style="2"/>
    <col min="2" max="2" width="9.140625" style="1"/>
    <col min="3" max="3" width="19.42578125" style="1" customWidth="1"/>
    <col min="4" max="4" width="9" customWidth="1"/>
  </cols>
  <sheetData>
    <row r="16" spans="1:4" ht="15.75" x14ac:dyDescent="0.25">
      <c r="A16" s="9">
        <v>30</v>
      </c>
      <c r="B16" s="10">
        <v>30</v>
      </c>
      <c r="C16" s="7" t="s">
        <v>3</v>
      </c>
      <c r="D16" s="8"/>
    </row>
    <row r="17" spans="1:4" x14ac:dyDescent="0.25">
      <c r="A17" s="6" t="s">
        <v>1</v>
      </c>
      <c r="B17" s="7" t="s">
        <v>0</v>
      </c>
      <c r="C17" s="7" t="s">
        <v>2</v>
      </c>
      <c r="D17" s="8" t="s">
        <v>4</v>
      </c>
    </row>
    <row r="18" spans="1:4" x14ac:dyDescent="0.25">
      <c r="A18" s="2">
        <f>A16*0.1</f>
        <v>3</v>
      </c>
      <c r="B18" s="1">
        <f>B16*0.1</f>
        <v>3</v>
      </c>
      <c r="C18" s="1">
        <f>(1/(2*PI()*SQRT((A18/1000000000000)*(B18/1000000))))/1000000</f>
        <v>53.051647697298442</v>
      </c>
      <c r="D18">
        <v>1</v>
      </c>
    </row>
    <row r="19" spans="1:4" x14ac:dyDescent="0.25">
      <c r="A19" s="2">
        <f>A16*0.2</f>
        <v>6</v>
      </c>
      <c r="B19" s="1">
        <f>B16*0.2</f>
        <v>6</v>
      </c>
      <c r="C19" s="1">
        <f t="shared" ref="C19:C36" si="0">(1/(2*PI()*SQRT((A19/1000000000000)*(B19/1000000))))/1000000</f>
        <v>26.525823848649221</v>
      </c>
      <c r="D19">
        <v>2</v>
      </c>
    </row>
    <row r="20" spans="1:4" x14ac:dyDescent="0.25">
      <c r="A20" s="2">
        <f>A16*0.3</f>
        <v>9</v>
      </c>
      <c r="B20" s="1">
        <f>B16*0.3</f>
        <v>9</v>
      </c>
      <c r="C20" s="1">
        <f t="shared" si="0"/>
        <v>17.683882565766147</v>
      </c>
      <c r="D20">
        <v>3</v>
      </c>
    </row>
    <row r="21" spans="1:4" x14ac:dyDescent="0.25">
      <c r="A21" s="2">
        <f>A16*0.4</f>
        <v>12</v>
      </c>
      <c r="B21" s="1">
        <f>B16*0.4</f>
        <v>12</v>
      </c>
      <c r="C21" s="1">
        <f t="shared" si="0"/>
        <v>13.262911924324611</v>
      </c>
      <c r="D21">
        <v>4</v>
      </c>
    </row>
    <row r="22" spans="1:4" x14ac:dyDescent="0.25">
      <c r="A22" s="2">
        <f>A16*0.5</f>
        <v>15</v>
      </c>
      <c r="B22" s="1">
        <f>B16*0.5</f>
        <v>15</v>
      </c>
      <c r="C22" s="1">
        <f t="shared" si="0"/>
        <v>10.610329539459691</v>
      </c>
      <c r="D22">
        <v>5</v>
      </c>
    </row>
    <row r="23" spans="1:4" x14ac:dyDescent="0.25">
      <c r="A23" s="2">
        <f>A16*0.6</f>
        <v>18</v>
      </c>
      <c r="B23" s="1">
        <f>B16*0.6</f>
        <v>18</v>
      </c>
      <c r="C23" s="1">
        <f t="shared" si="0"/>
        <v>8.8419412828830737</v>
      </c>
      <c r="D23">
        <v>6</v>
      </c>
    </row>
    <row r="24" spans="1:4" x14ac:dyDescent="0.25">
      <c r="A24" s="2">
        <f>A16*0.7</f>
        <v>21</v>
      </c>
      <c r="B24" s="1">
        <f>B16*0.7</f>
        <v>21</v>
      </c>
      <c r="C24" s="1">
        <f t="shared" si="0"/>
        <v>7.5788068138997788</v>
      </c>
      <c r="D24">
        <v>7</v>
      </c>
    </row>
    <row r="25" spans="1:4" x14ac:dyDescent="0.25">
      <c r="A25" s="2">
        <f>A16*0.8</f>
        <v>24</v>
      </c>
      <c r="B25" s="1">
        <f>B16*0.8</f>
        <v>24</v>
      </c>
      <c r="C25" s="1">
        <f t="shared" si="0"/>
        <v>6.6314559621623053</v>
      </c>
      <c r="D25">
        <v>8</v>
      </c>
    </row>
    <row r="26" spans="1:4" x14ac:dyDescent="0.25">
      <c r="A26" s="2">
        <f>A16*0.9</f>
        <v>27</v>
      </c>
      <c r="B26" s="1">
        <f>B16*0.9</f>
        <v>27</v>
      </c>
      <c r="C26" s="1">
        <f t="shared" si="0"/>
        <v>5.8946275219220503</v>
      </c>
      <c r="D26">
        <v>9</v>
      </c>
    </row>
    <row r="27" spans="1:4" x14ac:dyDescent="0.25">
      <c r="A27" s="2">
        <f>A16*1</f>
        <v>30</v>
      </c>
      <c r="B27" s="1">
        <f>B16*1</f>
        <v>30</v>
      </c>
      <c r="C27" s="1">
        <f t="shared" si="0"/>
        <v>5.3051647697298456</v>
      </c>
      <c r="D27">
        <v>10</v>
      </c>
    </row>
    <row r="28" spans="1:4" x14ac:dyDescent="0.25">
      <c r="A28" s="2">
        <f>A16*1.1</f>
        <v>33</v>
      </c>
      <c r="B28" s="1">
        <f>B16*1.1</f>
        <v>33</v>
      </c>
      <c r="C28" s="1">
        <f t="shared" si="0"/>
        <v>4.8228770633907674</v>
      </c>
      <c r="D28">
        <v>11</v>
      </c>
    </row>
    <row r="29" spans="1:4" x14ac:dyDescent="0.25">
      <c r="A29" s="2">
        <f>A16*1.2</f>
        <v>36</v>
      </c>
      <c r="B29" s="1">
        <f>B16*1.2</f>
        <v>36</v>
      </c>
      <c r="C29" s="1">
        <f t="shared" si="0"/>
        <v>4.4209706414415368</v>
      </c>
      <c r="D29">
        <v>12</v>
      </c>
    </row>
    <row r="30" spans="1:4" x14ac:dyDescent="0.25">
      <c r="A30" s="2">
        <f>A16*1.3</f>
        <v>39</v>
      </c>
      <c r="B30" s="1">
        <f>B16*1.3</f>
        <v>39</v>
      </c>
      <c r="C30" s="1">
        <f t="shared" si="0"/>
        <v>4.0808959767152659</v>
      </c>
      <c r="D30">
        <v>13</v>
      </c>
    </row>
    <row r="31" spans="1:4" x14ac:dyDescent="0.25">
      <c r="A31" s="2">
        <f>A16*1.4</f>
        <v>42</v>
      </c>
      <c r="B31" s="1">
        <f>B16*1.4</f>
        <v>42</v>
      </c>
      <c r="C31" s="1">
        <f t="shared" si="0"/>
        <v>3.7894034069498894</v>
      </c>
      <c r="D31">
        <v>14</v>
      </c>
    </row>
    <row r="32" spans="1:4" x14ac:dyDescent="0.25">
      <c r="A32" s="2">
        <f>A16*1.5</f>
        <v>45</v>
      </c>
      <c r="B32" s="1">
        <f>B16*1.5</f>
        <v>45</v>
      </c>
      <c r="C32" s="1">
        <f t="shared" si="0"/>
        <v>3.5367765131532298</v>
      </c>
      <c r="D32">
        <v>15</v>
      </c>
    </row>
    <row r="33" spans="1:4" x14ac:dyDescent="0.25">
      <c r="A33" s="2">
        <f>A16*1.6</f>
        <v>48</v>
      </c>
      <c r="B33" s="1">
        <f>B16*1.6</f>
        <v>48</v>
      </c>
      <c r="C33" s="1">
        <f t="shared" si="0"/>
        <v>3.3157279810811526</v>
      </c>
      <c r="D33">
        <v>16</v>
      </c>
    </row>
    <row r="34" spans="1:4" x14ac:dyDescent="0.25">
      <c r="A34" s="2">
        <f>A16*1.7</f>
        <v>51</v>
      </c>
      <c r="B34" s="1">
        <f>B16*1.7</f>
        <v>51</v>
      </c>
      <c r="C34" s="1">
        <f t="shared" si="0"/>
        <v>3.1206851586646147</v>
      </c>
      <c r="D34">
        <v>17</v>
      </c>
    </row>
    <row r="35" spans="1:4" x14ac:dyDescent="0.25">
      <c r="A35" s="2">
        <f>A16*1.8</f>
        <v>54</v>
      </c>
      <c r="B35" s="1">
        <f>B16*1.8</f>
        <v>54</v>
      </c>
      <c r="C35" s="1">
        <f t="shared" si="0"/>
        <v>2.9473137609610252</v>
      </c>
      <c r="D35">
        <v>18</v>
      </c>
    </row>
    <row r="36" spans="1:4" x14ac:dyDescent="0.25">
      <c r="A36" s="2">
        <f>A16*1.9</f>
        <v>57</v>
      </c>
      <c r="B36" s="1">
        <f>B16*1.9</f>
        <v>57</v>
      </c>
      <c r="C36" s="1">
        <f t="shared" si="0"/>
        <v>2.7921919840683391</v>
      </c>
      <c r="D36">
        <v>19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Calc by C</vt:lpstr>
      <vt:lpstr>Calc by L</vt:lpstr>
      <vt:lpstr>fo LC Async</vt:lpstr>
      <vt:lpstr>fo LC Sync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2021-11-22T09:00:49Z</dcterms:modified>
</cp:coreProperties>
</file>